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VL KKCHO A 53 KE" sheetId="1" r:id="rId1"/>
  </sheets>
  <calcPr calcId="144525"/>
</workbook>
</file>

<file path=xl/calcChain.xml><?xml version="1.0" encoding="utf-8"?>
<calcChain xmlns="http://schemas.openxmlformats.org/spreadsheetml/2006/main">
  <c r="Q20" i="1" l="1"/>
  <c r="Q21" i="1" s="1"/>
  <c r="P20" i="1"/>
  <c r="P21" i="1" s="1"/>
  <c r="O20" i="1"/>
  <c r="O21" i="1" s="1"/>
  <c r="R20" i="1"/>
  <c r="R21" i="1" s="1"/>
  <c r="T7" i="1"/>
  <c r="V19" i="1"/>
  <c r="S19" i="1"/>
  <c r="T19" i="1" s="1"/>
  <c r="N19" i="1"/>
  <c r="G19" i="1"/>
  <c r="H19" i="1" s="1"/>
  <c r="V18" i="1"/>
  <c r="T18" i="1"/>
  <c r="N18" i="1"/>
  <c r="G18" i="1"/>
  <c r="H18" i="1" s="1"/>
  <c r="W18" i="1" s="1"/>
  <c r="Y18" i="1" s="1"/>
  <c r="V17" i="1"/>
  <c r="S17" i="1"/>
  <c r="T17" i="1" s="1"/>
  <c r="N17" i="1"/>
  <c r="G17" i="1"/>
  <c r="H17" i="1" s="1"/>
  <c r="V16" i="1"/>
  <c r="S16" i="1"/>
  <c r="T16" i="1" s="1"/>
  <c r="N16" i="1"/>
  <c r="G16" i="1"/>
  <c r="H16" i="1" s="1"/>
  <c r="V15" i="1"/>
  <c r="S15" i="1"/>
  <c r="T15" i="1" s="1"/>
  <c r="N15" i="1"/>
  <c r="G15" i="1"/>
  <c r="H15" i="1" s="1"/>
  <c r="V14" i="1"/>
  <c r="T14" i="1"/>
  <c r="S14" i="1"/>
  <c r="N14" i="1"/>
  <c r="G14" i="1"/>
  <c r="H14" i="1" s="1"/>
  <c r="V13" i="1"/>
  <c r="S13" i="1"/>
  <c r="T13" i="1" s="1"/>
  <c r="N13" i="1"/>
  <c r="G13" i="1"/>
  <c r="H13" i="1" s="1"/>
  <c r="V12" i="1"/>
  <c r="S12" i="1"/>
  <c r="T12" i="1" s="1"/>
  <c r="N12" i="1"/>
  <c r="G12" i="1"/>
  <c r="H12" i="1" s="1"/>
  <c r="V11" i="1"/>
  <c r="S11" i="1"/>
  <c r="T11" i="1" s="1"/>
  <c r="N11" i="1"/>
  <c r="G11" i="1"/>
  <c r="V10" i="1"/>
  <c r="S10" i="1"/>
  <c r="T10" i="1" s="1"/>
  <c r="N10" i="1"/>
  <c r="G10" i="1"/>
  <c r="H10" i="1" s="1"/>
  <c r="V9" i="1"/>
  <c r="S9" i="1"/>
  <c r="T9" i="1" s="1"/>
  <c r="N9" i="1"/>
  <c r="G9" i="1"/>
  <c r="H9" i="1" s="1"/>
  <c r="V8" i="1"/>
  <c r="S8" i="1"/>
  <c r="N8" i="1"/>
  <c r="G8" i="1"/>
  <c r="H8" i="1" s="1"/>
  <c r="X20" i="1"/>
  <c r="X21" i="1" s="1"/>
  <c r="K20" i="1"/>
  <c r="K21" i="1" s="1"/>
  <c r="N7" i="1"/>
  <c r="G7" i="1"/>
  <c r="H7" i="1" s="1"/>
  <c r="M20" i="1"/>
  <c r="M21" i="1" s="1"/>
  <c r="E20" i="1"/>
  <c r="E21" i="1" s="1"/>
  <c r="L20" i="1"/>
  <c r="L21" i="1" s="1"/>
  <c r="J20" i="1"/>
  <c r="J21" i="1" s="1"/>
  <c r="F20" i="1"/>
  <c r="F21" i="1" s="1"/>
  <c r="U20" i="1"/>
  <c r="U21" i="1" s="1"/>
  <c r="I20" i="1"/>
  <c r="I21" i="1" s="1"/>
  <c r="W7" i="1" l="1"/>
  <c r="Y7" i="1" s="1"/>
  <c r="W15" i="1"/>
  <c r="Y15" i="1" s="1"/>
  <c r="V20" i="1"/>
  <c r="V21" i="1" s="1"/>
  <c r="W9" i="1"/>
  <c r="Y9" i="1" s="1"/>
  <c r="W10" i="1"/>
  <c r="Y10" i="1" s="1"/>
  <c r="W16" i="1"/>
  <c r="Y16" i="1" s="1"/>
  <c r="W12" i="1"/>
  <c r="Y12" i="1" s="1"/>
  <c r="W14" i="1"/>
  <c r="Y14" i="1" s="1"/>
  <c r="N20" i="1"/>
  <c r="N21" i="1" s="1"/>
  <c r="W19" i="1"/>
  <c r="Y19" i="1" s="1"/>
  <c r="W17" i="1"/>
  <c r="Y17" i="1" s="1"/>
  <c r="G20" i="1"/>
  <c r="G21" i="1" s="1"/>
  <c r="W13" i="1"/>
  <c r="Y13" i="1" s="1"/>
  <c r="S20" i="1"/>
  <c r="S21" i="1" s="1"/>
  <c r="H11" i="1"/>
  <c r="W11" i="1" s="1"/>
  <c r="Y11" i="1" s="1"/>
  <c r="T8" i="1"/>
  <c r="T20" i="1" s="1"/>
  <c r="T21" i="1" s="1"/>
  <c r="H20" i="1" l="1"/>
  <c r="H21" i="1" s="1"/>
  <c r="W8" i="1"/>
  <c r="Y8" i="1" l="1"/>
  <c r="Y20" i="1" s="1"/>
  <c r="Y21" i="1" s="1"/>
  <c r="W20" i="1"/>
  <c r="W21" i="1" s="1"/>
</calcChain>
</file>

<file path=xl/comments1.xml><?xml version="1.0" encoding="utf-8"?>
<comments xmlns="http://schemas.openxmlformats.org/spreadsheetml/2006/main">
  <authors>
    <author>bursova</author>
  </authors>
  <commentList>
    <comment ref="E6" authorId="0">
      <text>
        <r>
          <rPr>
            <sz val="8"/>
            <color indexed="81"/>
            <rFont val="Tahoma"/>
            <family val="2"/>
            <charset val="238"/>
          </rPr>
          <t>číslo úlohy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G6" authorId="0">
      <text>
        <r>
          <rPr>
            <sz val="8"/>
            <color indexed="81"/>
            <rFont val="Tahoma"/>
            <family val="2"/>
            <charset val="238"/>
          </rPr>
          <t xml:space="preserve">pomocné body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H6" authorId="0">
      <text>
        <r>
          <rPr>
            <sz val="8"/>
            <color indexed="81"/>
            <rFont val="Tahoma"/>
            <family val="2"/>
            <charset val="238"/>
          </rPr>
          <t xml:space="preserve">body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E7" authorId="0">
      <text>
        <r>
          <rPr>
            <sz val="8"/>
            <color indexed="81"/>
            <rFont val="Tahoma"/>
            <family val="2"/>
            <charset val="238"/>
          </rPr>
          <t xml:space="preserve">max. počet bodov (b), ktorý možno za danú úlohu získať
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<sst xmlns="http://schemas.openxmlformats.org/spreadsheetml/2006/main" count="80" uniqueCount="51">
  <si>
    <t>Priezvisko, meno</t>
  </si>
  <si>
    <t>body</t>
  </si>
  <si>
    <t>Fyzikálna chémia</t>
  </si>
  <si>
    <t xml:space="preserve"> pb</t>
  </si>
  <si>
    <t>pb</t>
  </si>
  <si>
    <t>Biochémia</t>
  </si>
  <si>
    <t>Teória</t>
  </si>
  <si>
    <t>spolu</t>
  </si>
  <si>
    <t>Prax</t>
  </si>
  <si>
    <t>Pripravoval(a)</t>
  </si>
  <si>
    <t>Priemerný bodový zisk</t>
  </si>
  <si>
    <t>% úspešnosti</t>
  </si>
  <si>
    <t>Výsledková listina krajského kola Chemickej olympiády</t>
  </si>
  <si>
    <t>b</t>
  </si>
  <si>
    <t>Poradie</t>
  </si>
  <si>
    <t>Anorg. a analyt. chémia</t>
  </si>
  <si>
    <t>Org. chémia</t>
  </si>
  <si>
    <t>Názov a adresa školy</t>
  </si>
  <si>
    <t>SPOLU</t>
  </si>
  <si>
    <t>ACH</t>
  </si>
  <si>
    <t>ÚR</t>
  </si>
  <si>
    <t>Súťaž číslo</t>
  </si>
  <si>
    <t xml:space="preserve"> min. 40</t>
  </si>
  <si>
    <t>G Poštová 9, Košice</t>
  </si>
  <si>
    <t>G P. Horova, Michalovce</t>
  </si>
  <si>
    <t>predseda KKCHO v Košiciach</t>
  </si>
  <si>
    <t>EGJAK, Škultétyho 10, Košice</t>
  </si>
  <si>
    <t>RNDr. Gabriela Podracká</t>
  </si>
  <si>
    <t>G Alejová 1, Košice</t>
  </si>
  <si>
    <t>RNDr. Monika Martinková</t>
  </si>
  <si>
    <t>RNDr. Anna Ihnátková</t>
  </si>
  <si>
    <t>G Trebišovská 12, Košice</t>
  </si>
  <si>
    <t>RNDr. Beáta Semková</t>
  </si>
  <si>
    <t>Mgr. Jozef Balina</t>
  </si>
  <si>
    <t>Mgr. Renáta Kovaľová</t>
  </si>
  <si>
    <t>53. ročník, školský rok 2016/2017, kategória A</t>
  </si>
  <si>
    <t xml:space="preserve">Košický kraj, 26.1. 2017, PF UPJŠ Kostlivého 2, Košice </t>
  </si>
  <si>
    <t>RNDr. Rastislav Serbin, PhD.</t>
  </si>
  <si>
    <t>-</t>
  </si>
  <si>
    <t>Demčáková Veronika</t>
  </si>
  <si>
    <t>Antala Jakub</t>
  </si>
  <si>
    <t>Kopčak Dominik</t>
  </si>
  <si>
    <t>Vaľo Matúš</t>
  </si>
  <si>
    <t>Tóthová Natália</t>
  </si>
  <si>
    <t>Grega Ivan</t>
  </si>
  <si>
    <t>Miščík Radomír</t>
  </si>
  <si>
    <t>Podžubanová Martina</t>
  </si>
  <si>
    <t>Molitorisová Sidónia</t>
  </si>
  <si>
    <t>Timková Martina</t>
  </si>
  <si>
    <t>Vrábel Viktor</t>
  </si>
  <si>
    <t>Štafurová Kristína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</si>
</sst>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16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8"/>
      <color indexed="81"/>
      <name val="Tahoma"/>
      <charset val="238"/>
    </font>
    <font>
      <sz val="8"/>
      <color indexed="81"/>
      <name val="Tahoma"/>
      <family val="2"/>
      <charset val="238"/>
    </font>
    <font>
      <b/>
      <sz val="20"/>
      <color indexed="10"/>
      <name val="Arial CE"/>
      <charset val="238"/>
    </font>
    <font>
      <sz val="9"/>
      <name val="Arial CE"/>
      <charset val="238"/>
    </font>
    <font>
      <sz val="14"/>
      <color indexed="10"/>
      <name val="Arial CE"/>
      <family val="2"/>
      <charset val="238"/>
    </font>
    <font>
      <b/>
      <sz val="9"/>
      <name val="Arial CE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5" fillId="0" borderId="0" xfId="0" applyFont="1"/>
    <xf numFmtId="165" fontId="9" fillId="0" borderId="4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7" fillId="0" borderId="2" xfId="0" applyFont="1" applyBorder="1"/>
    <xf numFmtId="0" fontId="1" fillId="0" borderId="18" xfId="0" applyFont="1" applyBorder="1" applyAlignment="1">
      <alignment horizontal="center"/>
    </xf>
    <xf numFmtId="0" fontId="7" fillId="0" borderId="13" xfId="0" applyFont="1" applyBorder="1"/>
    <xf numFmtId="0" fontId="8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2" xfId="0" quotePrefix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13" xfId="0" quotePrefix="1" applyFont="1" applyBorder="1" applyAlignment="1">
      <alignment horizontal="center"/>
    </xf>
    <xf numFmtId="0" fontId="0" fillId="0" borderId="8" xfId="0" quotePrefix="1" applyFont="1" applyBorder="1" applyAlignment="1">
      <alignment horizontal="center"/>
    </xf>
    <xf numFmtId="0" fontId="0" fillId="0" borderId="14" xfId="0" quotePrefix="1" applyFont="1" applyBorder="1" applyAlignment="1">
      <alignment horizontal="center"/>
    </xf>
    <xf numFmtId="0" fontId="0" fillId="0" borderId="17" xfId="0" quotePrefix="1" applyFont="1" applyBorder="1" applyAlignment="1">
      <alignment horizontal="center"/>
    </xf>
    <xf numFmtId="0" fontId="0" fillId="0" borderId="25" xfId="0" quotePrefix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2" fontId="0" fillId="0" borderId="0" xfId="0" applyNumberFormat="1"/>
    <xf numFmtId="2" fontId="8" fillId="0" borderId="10" xfId="0" applyNumberFormat="1" applyFont="1" applyBorder="1"/>
    <xf numFmtId="2" fontId="8" fillId="0" borderId="7" xfId="0" applyNumberFormat="1" applyFont="1" applyBorder="1"/>
    <xf numFmtId="164" fontId="0" fillId="0" borderId="6" xfId="0" applyNumberFormat="1" applyFont="1" applyBorder="1" applyAlignment="1">
      <alignment horizontal="center"/>
    </xf>
    <xf numFmtId="0" fontId="0" fillId="0" borderId="20" xfId="0" applyBorder="1"/>
    <xf numFmtId="2" fontId="8" fillId="0" borderId="39" xfId="0" applyNumberFormat="1" applyFont="1" applyBorder="1"/>
    <xf numFmtId="0" fontId="0" fillId="0" borderId="39" xfId="0" applyBorder="1"/>
    <xf numFmtId="2" fontId="8" fillId="0" borderId="24" xfId="0" applyNumberFormat="1" applyFont="1" applyBorder="1"/>
    <xf numFmtId="0" fontId="8" fillId="0" borderId="24" xfId="0" applyFont="1" applyBorder="1" applyAlignment="1">
      <alignment horizontal="center"/>
    </xf>
    <xf numFmtId="0" fontId="0" fillId="0" borderId="24" xfId="0" applyBorder="1"/>
    <xf numFmtId="2" fontId="8" fillId="0" borderId="39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8" fillId="0" borderId="39" xfId="0" applyNumberFormat="1" applyFont="1" applyBorder="1" applyAlignment="1">
      <alignment horizontal="center"/>
    </xf>
    <xf numFmtId="165" fontId="8" fillId="0" borderId="24" xfId="0" applyNumberFormat="1" applyFont="1" applyBorder="1" applyAlignment="1">
      <alignment horizontal="center"/>
    </xf>
    <xf numFmtId="0" fontId="7" fillId="0" borderId="2" xfId="0" applyFont="1" applyFill="1" applyBorder="1"/>
    <xf numFmtId="0" fontId="0" fillId="0" borderId="2" xfId="0" applyFont="1" applyBorder="1"/>
    <xf numFmtId="0" fontId="5" fillId="0" borderId="2" xfId="0" applyFont="1" applyBorder="1"/>
    <xf numFmtId="0" fontId="0" fillId="0" borderId="2" xfId="0" applyFont="1" applyFill="1" applyBorder="1"/>
    <xf numFmtId="164" fontId="0" fillId="0" borderId="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8" xfId="0" applyBorder="1"/>
    <xf numFmtId="0" fontId="0" fillId="0" borderId="8" xfId="0" applyFont="1" applyBorder="1"/>
    <xf numFmtId="0" fontId="8" fillId="0" borderId="31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7" fillId="0" borderId="13" xfId="0" applyFont="1" applyFill="1" applyBorder="1"/>
    <xf numFmtId="0" fontId="0" fillId="0" borderId="19" xfId="0" applyBorder="1"/>
    <xf numFmtId="0" fontId="4" fillId="0" borderId="34" xfId="0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35" xfId="0" applyBorder="1" applyAlignment="1"/>
    <xf numFmtId="0" fontId="0" fillId="0" borderId="15" xfId="0" applyBorder="1" applyAlignment="1"/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37" xfId="0" applyFont="1" applyBorder="1" applyAlignment="1">
      <alignment horizontal="center"/>
    </xf>
    <xf numFmtId="0" fontId="0" fillId="0" borderId="37" xfId="0" applyBorder="1" applyAlignment="1"/>
    <xf numFmtId="0" fontId="1" fillId="0" borderId="2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8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/>
    <xf numFmtId="0" fontId="0" fillId="0" borderId="4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85725</xdr:colOff>
      <xdr:row>0</xdr:row>
      <xdr:rowOff>0</xdr:rowOff>
    </xdr:from>
    <xdr:to>
      <xdr:col>26</xdr:col>
      <xdr:colOff>1476375</xdr:colOff>
      <xdr:row>5</xdr:row>
      <xdr:rowOff>200025</xdr:rowOff>
    </xdr:to>
    <xdr:grpSp>
      <xdr:nvGrpSpPr>
        <xdr:cNvPr id="1273" name="Group 4"/>
        <xdr:cNvGrpSpPr>
          <a:grpSpLocks/>
        </xdr:cNvGrpSpPr>
      </xdr:nvGrpSpPr>
      <xdr:grpSpPr bwMode="auto">
        <a:xfrm>
          <a:off x="15030450" y="0"/>
          <a:ext cx="0" cy="1447800"/>
          <a:chOff x="1174" y="9"/>
          <a:chExt cx="146" cy="147"/>
        </a:xfrm>
      </xdr:grpSpPr>
      <xdr:pic>
        <xdr:nvPicPr>
          <xdr:cNvPr id="127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4" y="9"/>
            <a:ext cx="146" cy="1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5030450" y="-757772930730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73152" tIns="68580" rIns="0" bIns="0" anchor="t" upright="1"/>
          <a:lstStyle/>
          <a:p>
            <a:pPr algn="l" rtl="0">
              <a:defRPr sz="1000"/>
            </a:pPr>
            <a:r>
              <a:rPr lang="sk-SK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</a:p>
        </xdr:txBody>
      </xdr:sp>
    </xdr:grpSp>
    <xdr:clientData/>
  </xdr:twoCellAnchor>
  <xdr:twoCellAnchor>
    <xdr:from>
      <xdr:col>25</xdr:col>
      <xdr:colOff>409575</xdr:colOff>
      <xdr:row>0</xdr:row>
      <xdr:rowOff>0</xdr:rowOff>
    </xdr:from>
    <xdr:to>
      <xdr:col>27</xdr:col>
      <xdr:colOff>1704975</xdr:colOff>
      <xdr:row>5</xdr:row>
      <xdr:rowOff>236220</xdr:rowOff>
    </xdr:to>
    <xdr:sp macro="" textlink="">
      <xdr:nvSpPr>
        <xdr:cNvPr id="1036" name="WordArt 12"/>
        <xdr:cNvSpPr>
          <a:spLocks noChangeArrowheads="1" noChangeShapeType="1" noTextEdit="1"/>
        </xdr:cNvSpPr>
      </xdr:nvSpPr>
      <xdr:spPr bwMode="auto">
        <a:xfrm>
          <a:off x="11635740" y="0"/>
          <a:ext cx="1775460" cy="1470660"/>
        </a:xfrm>
        <a:prstGeom prst="rect">
          <a:avLst/>
        </a:prstGeom>
        <a:extLst/>
      </xdr:spPr>
      <xdr:txBody>
        <a:bodyPr wrap="none" fromWordArt="1">
          <a:prstTxWarp prst="textButtonPour">
            <a:avLst>
              <a:gd name="adj1" fmla="val 10800000"/>
              <a:gd name="adj2" fmla="val 50000"/>
            </a:avLst>
          </a:prstTxWarp>
        </a:bodyPr>
        <a:lstStyle/>
        <a:p>
          <a:pPr algn="ctr" rtl="0">
            <a:buNone/>
          </a:pPr>
          <a:r>
            <a:rPr lang="sk-SK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Chemická olympiáda </a:t>
          </a:r>
        </a:p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5</a:t>
          </a:r>
          <a:r>
            <a:rPr lang="sk-SK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3</a:t>
          </a:r>
        </a:p>
        <a:p>
          <a:pPr algn="ctr" rtl="0">
            <a:buNone/>
          </a:pPr>
          <a:r>
            <a:rPr lang="sk-SK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Krajské kolo kat.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2"/>
  <sheetViews>
    <sheetView tabSelected="1" zoomScaleNormal="100" workbookViewId="0">
      <selection activeCell="C8" sqref="C8"/>
    </sheetView>
  </sheetViews>
  <sheetFormatPr defaultRowHeight="12.75" x14ac:dyDescent="0.2"/>
  <cols>
    <col min="1" max="1" width="4.7109375" customWidth="1"/>
    <col min="2" max="2" width="4.42578125" customWidth="1"/>
    <col min="3" max="3" width="20" customWidth="1"/>
    <col min="4" max="4" width="26.7109375" customWidth="1"/>
    <col min="5" max="9" width="5.7109375" customWidth="1"/>
    <col min="10" max="10" width="6.28515625" customWidth="1"/>
    <col min="11" max="11" width="5.7109375" customWidth="1"/>
    <col min="12" max="13" width="6.85546875" customWidth="1"/>
    <col min="14" max="19" width="5.7109375" customWidth="1"/>
    <col min="20" max="20" width="6.140625" customWidth="1"/>
    <col min="21" max="21" width="7.42578125" customWidth="1"/>
    <col min="22" max="22" width="7" customWidth="1"/>
    <col min="23" max="23" width="8.7109375" customWidth="1"/>
    <col min="24" max="24" width="7.28515625" customWidth="1"/>
    <col min="25" max="25" width="7.85546875" customWidth="1"/>
    <col min="26" max="26" width="7.28515625" customWidth="1"/>
    <col min="27" max="27" width="25" hidden="1" customWidth="1"/>
    <col min="28" max="28" width="32.5703125" customWidth="1"/>
  </cols>
  <sheetData>
    <row r="1" spans="1:36" ht="20.25" x14ac:dyDescent="0.3">
      <c r="A1" s="107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36" ht="15.75" x14ac:dyDescent="0.25">
      <c r="A2" s="109" t="s">
        <v>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36" ht="15.75" x14ac:dyDescent="0.25">
      <c r="A3" s="109" t="s">
        <v>36</v>
      </c>
      <c r="B3" s="111"/>
      <c r="C3" s="111"/>
      <c r="D3" s="111"/>
      <c r="E3" s="111"/>
      <c r="F3" s="111"/>
      <c r="G3" s="111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36" ht="27" thickBot="1" x14ac:dyDescent="0.45">
      <c r="A4" s="1"/>
      <c r="C4" s="17"/>
      <c r="K4" s="1"/>
      <c r="L4" s="1"/>
      <c r="M4" s="1"/>
    </row>
    <row r="5" spans="1:36" ht="19.899999999999999" customHeight="1" thickBot="1" x14ac:dyDescent="0.25">
      <c r="A5" s="118" t="s">
        <v>14</v>
      </c>
      <c r="B5" s="121" t="s">
        <v>21</v>
      </c>
      <c r="C5" s="123" t="s">
        <v>0</v>
      </c>
      <c r="D5" s="123" t="s">
        <v>17</v>
      </c>
      <c r="E5" s="115" t="s">
        <v>15</v>
      </c>
      <c r="F5" s="116"/>
      <c r="G5" s="116"/>
      <c r="H5" s="117"/>
      <c r="I5" s="115" t="s">
        <v>2</v>
      </c>
      <c r="J5" s="103"/>
      <c r="K5" s="103"/>
      <c r="L5" s="103"/>
      <c r="M5" s="103"/>
      <c r="N5" s="104"/>
      <c r="O5" s="102" t="s">
        <v>16</v>
      </c>
      <c r="P5" s="103"/>
      <c r="Q5" s="103"/>
      <c r="R5" s="103"/>
      <c r="S5" s="103"/>
      <c r="T5" s="104"/>
      <c r="U5" s="113" t="s">
        <v>5</v>
      </c>
      <c r="V5" s="114"/>
      <c r="W5" s="28" t="s">
        <v>6</v>
      </c>
      <c r="X5" s="25" t="s">
        <v>8</v>
      </c>
      <c r="Y5" s="22" t="s">
        <v>18</v>
      </c>
    </row>
    <row r="6" spans="1:36" ht="19.899999999999999" customHeight="1" thickBot="1" x14ac:dyDescent="0.25">
      <c r="A6" s="119"/>
      <c r="B6" s="122"/>
      <c r="C6" s="126"/>
      <c r="D6" s="124"/>
      <c r="E6" s="79">
        <v>1</v>
      </c>
      <c r="F6" s="83">
        <v>2</v>
      </c>
      <c r="G6" s="10" t="s">
        <v>3</v>
      </c>
      <c r="H6" s="10" t="s">
        <v>13</v>
      </c>
      <c r="I6" s="84">
        <v>1</v>
      </c>
      <c r="J6" s="85">
        <v>2</v>
      </c>
      <c r="K6" s="85">
        <v>3</v>
      </c>
      <c r="L6" s="85">
        <v>4</v>
      </c>
      <c r="M6" s="83">
        <v>5</v>
      </c>
      <c r="N6" s="10" t="s">
        <v>13</v>
      </c>
      <c r="O6" s="84">
        <v>1</v>
      </c>
      <c r="P6" s="85">
        <v>2</v>
      </c>
      <c r="Q6" s="85">
        <v>3</v>
      </c>
      <c r="R6" s="83">
        <v>4</v>
      </c>
      <c r="S6" s="10" t="s">
        <v>4</v>
      </c>
      <c r="T6" s="10" t="s">
        <v>13</v>
      </c>
      <c r="U6" s="10" t="s">
        <v>4</v>
      </c>
      <c r="V6" s="91" t="s">
        <v>13</v>
      </c>
      <c r="W6" s="25" t="s">
        <v>7</v>
      </c>
      <c r="X6" s="25" t="s">
        <v>19</v>
      </c>
      <c r="Y6" s="25" t="s">
        <v>1</v>
      </c>
      <c r="Z6" s="43" t="s">
        <v>20</v>
      </c>
    </row>
    <row r="7" spans="1:36" ht="19.899999999999999" customHeight="1" thickBot="1" x14ac:dyDescent="0.25">
      <c r="A7" s="120"/>
      <c r="B7" s="122"/>
      <c r="C7" s="127"/>
      <c r="D7" s="125"/>
      <c r="E7" s="12">
        <v>36</v>
      </c>
      <c r="F7" s="81">
        <v>36</v>
      </c>
      <c r="G7" s="33">
        <f>SUM(E7:F7)</f>
        <v>72</v>
      </c>
      <c r="H7" s="11">
        <f t="shared" ref="H7:H9" si="0">G7*18/72</f>
        <v>18</v>
      </c>
      <c r="I7" s="82">
        <v>3</v>
      </c>
      <c r="J7" s="13">
        <v>3</v>
      </c>
      <c r="K7" s="13">
        <v>4</v>
      </c>
      <c r="L7" s="13">
        <v>4.5</v>
      </c>
      <c r="M7" s="81">
        <v>2.5</v>
      </c>
      <c r="N7" s="11">
        <f t="shared" ref="N7:N9" si="1">SUM(I7:M7)</f>
        <v>17</v>
      </c>
      <c r="O7" s="82">
        <v>20</v>
      </c>
      <c r="P7" s="13">
        <v>22</v>
      </c>
      <c r="Q7" s="13">
        <v>14</v>
      </c>
      <c r="R7" s="81">
        <v>12</v>
      </c>
      <c r="S7" s="33">
        <v>68</v>
      </c>
      <c r="T7" s="88">
        <f>S7*17/68</f>
        <v>17</v>
      </c>
      <c r="U7" s="10">
        <v>24</v>
      </c>
      <c r="V7" s="27">
        <v>8</v>
      </c>
      <c r="W7" s="32">
        <f t="shared" ref="W7:W19" si="2">H7+N7+T7+V7</f>
        <v>60</v>
      </c>
      <c r="X7" s="32">
        <v>40</v>
      </c>
      <c r="Y7" s="32">
        <f t="shared" ref="Y7:Y9" si="3">W7+X7</f>
        <v>100</v>
      </c>
      <c r="Z7" s="96" t="s">
        <v>22</v>
      </c>
      <c r="AA7" s="6" t="s">
        <v>9</v>
      </c>
      <c r="AB7" s="10" t="s">
        <v>9</v>
      </c>
      <c r="AD7" s="5"/>
      <c r="AE7" s="5"/>
      <c r="AF7" s="5"/>
      <c r="AG7" s="5"/>
      <c r="AH7" s="5"/>
      <c r="AI7" s="5"/>
      <c r="AJ7" s="5"/>
    </row>
    <row r="8" spans="1:36" ht="19.899999999999999" customHeight="1" thickBot="1" x14ac:dyDescent="0.25">
      <c r="A8" s="10">
        <v>1</v>
      </c>
      <c r="B8" s="100">
        <v>3</v>
      </c>
      <c r="C8" s="94" t="s">
        <v>39</v>
      </c>
      <c r="D8" s="26" t="s">
        <v>23</v>
      </c>
      <c r="E8" s="44">
        <v>15</v>
      </c>
      <c r="F8" s="46">
        <v>12.5</v>
      </c>
      <c r="G8" s="49">
        <f t="shared" ref="G8:G9" si="4">E8+F8</f>
        <v>27.5</v>
      </c>
      <c r="H8" s="65">
        <f t="shared" si="0"/>
        <v>6.875</v>
      </c>
      <c r="I8" s="76">
        <v>3</v>
      </c>
      <c r="J8" s="36">
        <v>3</v>
      </c>
      <c r="K8" s="36">
        <v>1.3</v>
      </c>
      <c r="L8" s="36">
        <v>5</v>
      </c>
      <c r="M8" s="76">
        <v>1</v>
      </c>
      <c r="N8" s="31">
        <f t="shared" si="1"/>
        <v>13.3</v>
      </c>
      <c r="O8" s="76">
        <v>12</v>
      </c>
      <c r="P8" s="36">
        <v>8</v>
      </c>
      <c r="Q8" s="36">
        <v>0</v>
      </c>
      <c r="R8" s="53">
        <v>6</v>
      </c>
      <c r="S8" s="33">
        <f t="shared" ref="S8:S17" si="5">O8+P8+Q8+R8</f>
        <v>26</v>
      </c>
      <c r="T8" s="88">
        <f t="shared" ref="T8:T19" si="6">S8*17/68</f>
        <v>6.5</v>
      </c>
      <c r="U8" s="49">
        <v>15.5</v>
      </c>
      <c r="V8" s="38">
        <f t="shared" ref="V8:V9" si="7">U8*8/24</f>
        <v>5.166666666666667</v>
      </c>
      <c r="W8" s="31">
        <f t="shared" si="2"/>
        <v>31.841666666666669</v>
      </c>
      <c r="X8" s="64">
        <v>33.796399999999998</v>
      </c>
      <c r="Y8" s="70">
        <f t="shared" si="3"/>
        <v>65.638066666666674</v>
      </c>
      <c r="Z8" s="68" t="s">
        <v>20</v>
      </c>
      <c r="AB8" s="40" t="s">
        <v>30</v>
      </c>
    </row>
    <row r="9" spans="1:36" ht="19.899999999999999" customHeight="1" thickBot="1" x14ac:dyDescent="0.25">
      <c r="A9" s="10">
        <v>2</v>
      </c>
      <c r="B9" s="100">
        <v>5</v>
      </c>
      <c r="C9" s="71" t="s">
        <v>40</v>
      </c>
      <c r="D9" s="24" t="s">
        <v>23</v>
      </c>
      <c r="E9" s="42">
        <v>15.5</v>
      </c>
      <c r="F9" s="47">
        <v>1</v>
      </c>
      <c r="G9" s="50">
        <f t="shared" si="4"/>
        <v>16.5</v>
      </c>
      <c r="H9" s="16">
        <f t="shared" si="0"/>
        <v>4.125</v>
      </c>
      <c r="I9" s="76">
        <v>3</v>
      </c>
      <c r="J9" s="36">
        <v>1</v>
      </c>
      <c r="K9" s="36">
        <v>3</v>
      </c>
      <c r="L9" s="36">
        <v>5</v>
      </c>
      <c r="M9" s="76">
        <v>0</v>
      </c>
      <c r="N9" s="19">
        <f t="shared" si="1"/>
        <v>12</v>
      </c>
      <c r="O9" s="76">
        <v>12</v>
      </c>
      <c r="P9" s="36">
        <v>10</v>
      </c>
      <c r="Q9" s="36">
        <v>2</v>
      </c>
      <c r="R9" s="53">
        <v>0</v>
      </c>
      <c r="S9" s="34">
        <f t="shared" si="5"/>
        <v>24</v>
      </c>
      <c r="T9" s="89">
        <f t="shared" si="6"/>
        <v>6</v>
      </c>
      <c r="U9" s="50">
        <v>14</v>
      </c>
      <c r="V9" s="38">
        <f t="shared" si="7"/>
        <v>4.666666666666667</v>
      </c>
      <c r="W9" s="19">
        <f t="shared" si="2"/>
        <v>26.791666666666668</v>
      </c>
      <c r="X9" s="58">
        <v>33.075600000000001</v>
      </c>
      <c r="Y9" s="55">
        <f t="shared" si="3"/>
        <v>59.867266666666666</v>
      </c>
      <c r="Z9" s="68" t="s">
        <v>20</v>
      </c>
      <c r="AB9" s="40" t="s">
        <v>30</v>
      </c>
    </row>
    <row r="10" spans="1:36" ht="19.899999999999999" customHeight="1" thickBot="1" x14ac:dyDescent="0.25">
      <c r="A10" s="10">
        <v>3</v>
      </c>
      <c r="B10" s="101">
        <v>10</v>
      </c>
      <c r="C10" s="71" t="s">
        <v>41</v>
      </c>
      <c r="D10" s="24" t="s">
        <v>23</v>
      </c>
      <c r="E10" s="42">
        <v>14</v>
      </c>
      <c r="F10" s="47">
        <v>0</v>
      </c>
      <c r="G10" s="50">
        <f>E10+F10</f>
        <v>14</v>
      </c>
      <c r="H10" s="16">
        <f>G10*18/72</f>
        <v>3.5</v>
      </c>
      <c r="I10" s="76">
        <v>3</v>
      </c>
      <c r="J10" s="36">
        <v>3</v>
      </c>
      <c r="K10" s="36">
        <v>2.5</v>
      </c>
      <c r="L10" s="36">
        <v>5</v>
      </c>
      <c r="M10" s="76">
        <v>3</v>
      </c>
      <c r="N10" s="19">
        <f>SUM(I10:M10)</f>
        <v>16.5</v>
      </c>
      <c r="O10" s="76">
        <v>12</v>
      </c>
      <c r="P10" s="36">
        <v>10</v>
      </c>
      <c r="Q10" s="36">
        <v>0</v>
      </c>
      <c r="R10" s="53">
        <v>6</v>
      </c>
      <c r="S10" s="34">
        <f t="shared" si="5"/>
        <v>28</v>
      </c>
      <c r="T10" s="89">
        <f t="shared" si="6"/>
        <v>7</v>
      </c>
      <c r="U10" s="50">
        <v>15</v>
      </c>
      <c r="V10" s="38">
        <f>U10*8/24</f>
        <v>5</v>
      </c>
      <c r="W10" s="31">
        <f t="shared" si="2"/>
        <v>32</v>
      </c>
      <c r="X10" s="58">
        <v>22.2636</v>
      </c>
      <c r="Y10" s="55">
        <f>W10+X10</f>
        <v>54.263599999999997</v>
      </c>
      <c r="Z10" s="68" t="s">
        <v>20</v>
      </c>
      <c r="AB10" s="40" t="s">
        <v>33</v>
      </c>
    </row>
    <row r="11" spans="1:36" ht="19.899999999999999" customHeight="1" thickBot="1" x14ac:dyDescent="0.25">
      <c r="A11" s="10">
        <v>4</v>
      </c>
      <c r="B11" s="101">
        <v>11</v>
      </c>
      <c r="C11" s="71" t="s">
        <v>42</v>
      </c>
      <c r="D11" s="72" t="s">
        <v>24</v>
      </c>
      <c r="E11" s="42">
        <v>10</v>
      </c>
      <c r="F11" s="47">
        <v>0</v>
      </c>
      <c r="G11" s="50">
        <f>E11+F11</f>
        <v>10</v>
      </c>
      <c r="H11" s="16">
        <f>G11*18/72</f>
        <v>2.5</v>
      </c>
      <c r="I11" s="76">
        <v>2.75</v>
      </c>
      <c r="J11" s="36">
        <v>3</v>
      </c>
      <c r="K11" s="36">
        <v>2.8</v>
      </c>
      <c r="L11" s="36">
        <v>5</v>
      </c>
      <c r="M11" s="76">
        <v>2</v>
      </c>
      <c r="N11" s="19">
        <f>SUM(I11:M11)</f>
        <v>15.55</v>
      </c>
      <c r="O11" s="76">
        <v>0</v>
      </c>
      <c r="P11" s="36">
        <v>8</v>
      </c>
      <c r="Q11" s="36">
        <v>0</v>
      </c>
      <c r="R11" s="53">
        <v>0</v>
      </c>
      <c r="S11" s="34">
        <f t="shared" si="5"/>
        <v>8</v>
      </c>
      <c r="T11" s="89">
        <f t="shared" si="6"/>
        <v>2</v>
      </c>
      <c r="U11" s="50">
        <v>4</v>
      </c>
      <c r="V11" s="38">
        <f>U11*8/24</f>
        <v>1.3333333333333333</v>
      </c>
      <c r="W11" s="19">
        <f t="shared" si="2"/>
        <v>21.383333333333333</v>
      </c>
      <c r="X11" s="58">
        <v>30.552800000000001</v>
      </c>
      <c r="Y11" s="55">
        <f>W11+X11</f>
        <v>51.936133333333331</v>
      </c>
      <c r="Z11" s="68" t="s">
        <v>20</v>
      </c>
      <c r="AB11" s="40" t="s">
        <v>32</v>
      </c>
    </row>
    <row r="12" spans="1:36" ht="19.899999999999999" customHeight="1" thickBot="1" x14ac:dyDescent="0.25">
      <c r="A12" s="10">
        <v>5</v>
      </c>
      <c r="B12" s="101">
        <v>7</v>
      </c>
      <c r="C12" s="73" t="s">
        <v>43</v>
      </c>
      <c r="D12" s="24" t="s">
        <v>28</v>
      </c>
      <c r="E12" s="42">
        <v>23</v>
      </c>
      <c r="F12" s="47">
        <v>0</v>
      </c>
      <c r="G12" s="50">
        <f t="shared" ref="G12:G15" si="8">E12+F12</f>
        <v>23</v>
      </c>
      <c r="H12" s="16">
        <f t="shared" ref="H12:H15" si="9">G12*18/72</f>
        <v>5.75</v>
      </c>
      <c r="I12" s="76">
        <v>2.75</v>
      </c>
      <c r="J12" s="36">
        <v>2.5</v>
      </c>
      <c r="K12" s="36">
        <v>3</v>
      </c>
      <c r="L12" s="36">
        <v>3.5</v>
      </c>
      <c r="M12" s="76">
        <v>3</v>
      </c>
      <c r="N12" s="19">
        <f t="shared" ref="N12:N15" si="10">SUM(I12:M12)</f>
        <v>14.75</v>
      </c>
      <c r="O12" s="76">
        <v>6</v>
      </c>
      <c r="P12" s="36">
        <v>4</v>
      </c>
      <c r="Q12" s="36">
        <v>0</v>
      </c>
      <c r="R12" s="53">
        <v>10</v>
      </c>
      <c r="S12" s="34">
        <f t="shared" si="5"/>
        <v>20</v>
      </c>
      <c r="T12" s="89">
        <f t="shared" si="6"/>
        <v>5</v>
      </c>
      <c r="U12" s="50">
        <v>4.5</v>
      </c>
      <c r="V12" s="38">
        <f t="shared" ref="V12:V15" si="11">U12*8/24</f>
        <v>1.5</v>
      </c>
      <c r="W12" s="19">
        <f t="shared" si="2"/>
        <v>27</v>
      </c>
      <c r="X12" s="58">
        <v>21.903199999999998</v>
      </c>
      <c r="Y12" s="55">
        <f t="shared" ref="Y12:Y15" si="12">W12+X12</f>
        <v>48.903199999999998</v>
      </c>
      <c r="Z12" s="68" t="s">
        <v>20</v>
      </c>
      <c r="AB12" s="40" t="s">
        <v>29</v>
      </c>
    </row>
    <row r="13" spans="1:36" ht="19.899999999999999" customHeight="1" thickBot="1" x14ac:dyDescent="0.25">
      <c r="A13" s="10">
        <v>6</v>
      </c>
      <c r="B13" s="100">
        <v>4</v>
      </c>
      <c r="C13" s="71" t="s">
        <v>44</v>
      </c>
      <c r="D13" s="24" t="s">
        <v>26</v>
      </c>
      <c r="E13" s="42">
        <v>14</v>
      </c>
      <c r="F13" s="47">
        <v>11</v>
      </c>
      <c r="G13" s="50">
        <f t="shared" si="8"/>
        <v>25</v>
      </c>
      <c r="H13" s="16">
        <f t="shared" si="9"/>
        <v>6.25</v>
      </c>
      <c r="I13" s="76">
        <v>3</v>
      </c>
      <c r="J13" s="36">
        <v>3</v>
      </c>
      <c r="K13" s="36">
        <v>3</v>
      </c>
      <c r="L13" s="36">
        <v>0</v>
      </c>
      <c r="M13" s="76">
        <v>0</v>
      </c>
      <c r="N13" s="19">
        <f t="shared" si="10"/>
        <v>9</v>
      </c>
      <c r="O13" s="76">
        <v>0</v>
      </c>
      <c r="P13" s="36">
        <v>4</v>
      </c>
      <c r="Q13" s="36">
        <v>0</v>
      </c>
      <c r="R13" s="53">
        <v>6</v>
      </c>
      <c r="S13" s="34">
        <f t="shared" si="5"/>
        <v>10</v>
      </c>
      <c r="T13" s="89">
        <f t="shared" si="6"/>
        <v>2.5</v>
      </c>
      <c r="U13" s="50">
        <v>3</v>
      </c>
      <c r="V13" s="92">
        <f t="shared" si="11"/>
        <v>1</v>
      </c>
      <c r="W13" s="67">
        <f t="shared" si="2"/>
        <v>18.75</v>
      </c>
      <c r="X13" s="62">
        <v>29.651800000000001</v>
      </c>
      <c r="Y13" s="69">
        <f t="shared" si="12"/>
        <v>48.401800000000001</v>
      </c>
      <c r="Z13" s="68" t="s">
        <v>20</v>
      </c>
      <c r="AB13" s="63" t="s">
        <v>27</v>
      </c>
    </row>
    <row r="14" spans="1:36" ht="19.899999999999999" customHeight="1" thickBot="1" x14ac:dyDescent="0.25">
      <c r="A14" s="10">
        <v>7</v>
      </c>
      <c r="B14" s="101">
        <v>13</v>
      </c>
      <c r="C14" s="71" t="s">
        <v>45</v>
      </c>
      <c r="D14" s="24" t="s">
        <v>23</v>
      </c>
      <c r="E14" s="42">
        <v>13</v>
      </c>
      <c r="F14" s="47">
        <v>0</v>
      </c>
      <c r="G14" s="50">
        <f t="shared" si="8"/>
        <v>13</v>
      </c>
      <c r="H14" s="16">
        <f t="shared" si="9"/>
        <v>3.25</v>
      </c>
      <c r="I14" s="52">
        <v>0</v>
      </c>
      <c r="J14" s="37">
        <v>1</v>
      </c>
      <c r="K14" s="36">
        <v>3</v>
      </c>
      <c r="L14" s="37">
        <v>5</v>
      </c>
      <c r="M14" s="75">
        <v>0</v>
      </c>
      <c r="N14" s="19">
        <f t="shared" si="10"/>
        <v>9</v>
      </c>
      <c r="O14" s="52">
        <v>14</v>
      </c>
      <c r="P14" s="37">
        <v>8</v>
      </c>
      <c r="Q14" s="36">
        <v>0</v>
      </c>
      <c r="R14" s="86">
        <v>4</v>
      </c>
      <c r="S14" s="34">
        <f t="shared" si="5"/>
        <v>26</v>
      </c>
      <c r="T14" s="89">
        <f t="shared" si="6"/>
        <v>6.5</v>
      </c>
      <c r="U14" s="90">
        <v>5.5</v>
      </c>
      <c r="V14" s="30">
        <f t="shared" si="11"/>
        <v>1.8333333333333333</v>
      </c>
      <c r="W14" s="19">
        <f t="shared" si="2"/>
        <v>20.583333333333332</v>
      </c>
      <c r="X14" s="58">
        <v>25.507200000000001</v>
      </c>
      <c r="Y14" s="55">
        <f t="shared" si="12"/>
        <v>46.090533333333333</v>
      </c>
      <c r="Z14" s="68" t="s">
        <v>20</v>
      </c>
      <c r="AA14" s="95"/>
      <c r="AB14" s="40" t="s">
        <v>33</v>
      </c>
    </row>
    <row r="15" spans="1:36" ht="19.899999999999999" customHeight="1" thickBot="1" x14ac:dyDescent="0.25">
      <c r="A15" s="10">
        <v>8</v>
      </c>
      <c r="B15" s="100">
        <v>1</v>
      </c>
      <c r="C15" s="71" t="s">
        <v>46</v>
      </c>
      <c r="D15" s="72" t="s">
        <v>24</v>
      </c>
      <c r="E15" s="42">
        <v>2</v>
      </c>
      <c r="F15" s="47">
        <v>0</v>
      </c>
      <c r="G15" s="50">
        <f t="shared" si="8"/>
        <v>2</v>
      </c>
      <c r="H15" s="16">
        <f t="shared" si="9"/>
        <v>0.5</v>
      </c>
      <c r="I15" s="52">
        <v>3</v>
      </c>
      <c r="J15" s="36">
        <v>3</v>
      </c>
      <c r="K15" s="36">
        <v>3</v>
      </c>
      <c r="L15" s="36">
        <v>3.5</v>
      </c>
      <c r="M15" s="76">
        <v>3</v>
      </c>
      <c r="N15" s="16">
        <f t="shared" si="10"/>
        <v>15.5</v>
      </c>
      <c r="O15" s="52">
        <v>4</v>
      </c>
      <c r="P15" s="35">
        <v>6</v>
      </c>
      <c r="Q15" s="36">
        <v>0</v>
      </c>
      <c r="R15" s="54">
        <v>0</v>
      </c>
      <c r="S15" s="34">
        <f t="shared" si="5"/>
        <v>10</v>
      </c>
      <c r="T15" s="89">
        <f t="shared" si="6"/>
        <v>2.5</v>
      </c>
      <c r="U15" s="49">
        <v>13</v>
      </c>
      <c r="V15" s="38">
        <f t="shared" si="11"/>
        <v>4.333333333333333</v>
      </c>
      <c r="W15" s="31">
        <f t="shared" si="2"/>
        <v>22.833333333333332</v>
      </c>
      <c r="X15" s="64">
        <v>22.2636</v>
      </c>
      <c r="Y15" s="70">
        <f t="shared" si="12"/>
        <v>45.096933333333332</v>
      </c>
      <c r="Z15" s="68" t="s">
        <v>20</v>
      </c>
      <c r="AB15" s="66" t="s">
        <v>32</v>
      </c>
    </row>
    <row r="16" spans="1:36" ht="19.899999999999999" customHeight="1" thickBot="1" x14ac:dyDescent="0.25">
      <c r="A16" s="10">
        <v>9</v>
      </c>
      <c r="B16" s="101">
        <v>9</v>
      </c>
      <c r="C16" s="71" t="s">
        <v>47</v>
      </c>
      <c r="D16" s="24" t="s">
        <v>26</v>
      </c>
      <c r="E16" s="42">
        <v>10</v>
      </c>
      <c r="F16" s="47">
        <v>12</v>
      </c>
      <c r="G16" s="50">
        <f>E16+F16</f>
        <v>22</v>
      </c>
      <c r="H16" s="16">
        <f>G16*18/72</f>
        <v>5.5</v>
      </c>
      <c r="I16" s="76">
        <v>0</v>
      </c>
      <c r="J16" s="36">
        <v>0</v>
      </c>
      <c r="K16" s="36">
        <v>1.9</v>
      </c>
      <c r="L16" s="36">
        <v>0</v>
      </c>
      <c r="M16" s="76">
        <v>0</v>
      </c>
      <c r="N16" s="19">
        <f>SUM(I16:M16)</f>
        <v>1.9</v>
      </c>
      <c r="O16" s="76">
        <v>8</v>
      </c>
      <c r="P16" s="36">
        <v>4</v>
      </c>
      <c r="Q16" s="36">
        <v>0</v>
      </c>
      <c r="R16" s="53">
        <v>0</v>
      </c>
      <c r="S16" s="34">
        <f t="shared" si="5"/>
        <v>12</v>
      </c>
      <c r="T16" s="89">
        <f t="shared" si="6"/>
        <v>3</v>
      </c>
      <c r="U16" s="50">
        <v>5</v>
      </c>
      <c r="V16" s="30">
        <f>U16*8/24</f>
        <v>1.6666666666666667</v>
      </c>
      <c r="W16" s="19">
        <f t="shared" si="2"/>
        <v>12.066666666666666</v>
      </c>
      <c r="X16" s="58">
        <v>23.885400000000001</v>
      </c>
      <c r="Y16" s="55">
        <f>W16+X16</f>
        <v>35.952066666666667</v>
      </c>
      <c r="Z16" s="97" t="s">
        <v>38</v>
      </c>
      <c r="AB16" s="40" t="s">
        <v>27</v>
      </c>
    </row>
    <row r="17" spans="1:28" ht="19.899999999999999" customHeight="1" thickBot="1" x14ac:dyDescent="0.25">
      <c r="A17" s="10">
        <v>10</v>
      </c>
      <c r="B17" s="101">
        <v>8</v>
      </c>
      <c r="C17" s="73" t="s">
        <v>48</v>
      </c>
      <c r="D17" s="72" t="s">
        <v>24</v>
      </c>
      <c r="E17" s="42">
        <v>18</v>
      </c>
      <c r="F17" s="47">
        <v>0</v>
      </c>
      <c r="G17" s="50">
        <f>E17+F17</f>
        <v>18</v>
      </c>
      <c r="H17" s="16">
        <f>G17*18/72</f>
        <v>4.5</v>
      </c>
      <c r="I17" s="76">
        <v>0</v>
      </c>
      <c r="J17" s="36">
        <v>0</v>
      </c>
      <c r="K17" s="36">
        <v>2.6</v>
      </c>
      <c r="L17" s="36">
        <v>3</v>
      </c>
      <c r="M17" s="76">
        <v>0</v>
      </c>
      <c r="N17" s="19">
        <f>SUM(I17:M17)</f>
        <v>5.6</v>
      </c>
      <c r="O17" s="76">
        <v>0</v>
      </c>
      <c r="P17" s="36">
        <v>4</v>
      </c>
      <c r="Q17" s="36">
        <v>0</v>
      </c>
      <c r="R17" s="53">
        <v>0</v>
      </c>
      <c r="S17" s="34">
        <f t="shared" si="5"/>
        <v>4</v>
      </c>
      <c r="T17" s="89">
        <f t="shared" si="6"/>
        <v>1</v>
      </c>
      <c r="U17" s="50">
        <v>5.5</v>
      </c>
      <c r="V17" s="92">
        <f>U17*8/24</f>
        <v>1.8333333333333333</v>
      </c>
      <c r="W17" s="19">
        <f t="shared" si="2"/>
        <v>12.933333333333334</v>
      </c>
      <c r="X17" s="58">
        <v>18.659600000000001</v>
      </c>
      <c r="Y17" s="55">
        <f>W17+X17</f>
        <v>31.592933333333335</v>
      </c>
      <c r="Z17" s="98" t="s">
        <v>38</v>
      </c>
      <c r="AB17" s="40" t="s">
        <v>32</v>
      </c>
    </row>
    <row r="18" spans="1:28" ht="19.899999999999999" customHeight="1" thickBot="1" x14ac:dyDescent="0.25">
      <c r="A18" s="10">
        <v>11</v>
      </c>
      <c r="B18" s="101">
        <v>12</v>
      </c>
      <c r="C18" s="71" t="s">
        <v>49</v>
      </c>
      <c r="D18" s="74" t="s">
        <v>31</v>
      </c>
      <c r="E18" s="42">
        <v>11</v>
      </c>
      <c r="F18" s="47">
        <v>0</v>
      </c>
      <c r="G18" s="50">
        <f>E18+F18</f>
        <v>11</v>
      </c>
      <c r="H18" s="16">
        <f>G18*18/72</f>
        <v>2.75</v>
      </c>
      <c r="I18" s="76">
        <v>2.25</v>
      </c>
      <c r="J18" s="36">
        <v>2</v>
      </c>
      <c r="K18" s="36">
        <v>1</v>
      </c>
      <c r="L18" s="36">
        <v>0</v>
      </c>
      <c r="M18" s="76">
        <v>0</v>
      </c>
      <c r="N18" s="19">
        <f>SUM(I18:M18)</f>
        <v>5.25</v>
      </c>
      <c r="O18" s="76">
        <v>0</v>
      </c>
      <c r="P18" s="36">
        <v>0</v>
      </c>
      <c r="Q18" s="36">
        <v>0</v>
      </c>
      <c r="R18" s="53">
        <v>0</v>
      </c>
      <c r="S18" s="34">
        <v>0</v>
      </c>
      <c r="T18" s="89">
        <f t="shared" si="6"/>
        <v>0</v>
      </c>
      <c r="U18" s="50">
        <v>0</v>
      </c>
      <c r="V18" s="38">
        <f>U18*8/24</f>
        <v>0</v>
      </c>
      <c r="W18" s="19">
        <f t="shared" si="2"/>
        <v>8</v>
      </c>
      <c r="X18" s="58">
        <v>18.119</v>
      </c>
      <c r="Y18" s="55">
        <f>W18+X18</f>
        <v>26.119</v>
      </c>
      <c r="Z18" s="98" t="s">
        <v>38</v>
      </c>
      <c r="AB18" s="40" t="s">
        <v>34</v>
      </c>
    </row>
    <row r="19" spans="1:28" ht="19.899999999999999" customHeight="1" thickBot="1" x14ac:dyDescent="0.25">
      <c r="A19" s="10">
        <v>12</v>
      </c>
      <c r="B19" s="100">
        <v>2</v>
      </c>
      <c r="C19" s="77" t="s">
        <v>50</v>
      </c>
      <c r="D19" s="78" t="s">
        <v>24</v>
      </c>
      <c r="E19" s="45">
        <v>7</v>
      </c>
      <c r="F19" s="48">
        <v>0</v>
      </c>
      <c r="G19" s="51">
        <f t="shared" ref="G19" si="13">E19+F19</f>
        <v>7</v>
      </c>
      <c r="H19" s="14">
        <f t="shared" ref="H19" si="14">G19*18/72</f>
        <v>1.75</v>
      </c>
      <c r="I19" s="80">
        <v>0</v>
      </c>
      <c r="J19" s="60">
        <v>0</v>
      </c>
      <c r="K19" s="60">
        <v>1.4</v>
      </c>
      <c r="L19" s="60">
        <v>0</v>
      </c>
      <c r="M19" s="80">
        <v>1</v>
      </c>
      <c r="N19" s="23">
        <f t="shared" ref="N19" si="15">SUM(I19:M19)</f>
        <v>2.4</v>
      </c>
      <c r="O19" s="80">
        <v>0</v>
      </c>
      <c r="P19" s="60">
        <v>0</v>
      </c>
      <c r="Q19" s="60">
        <v>0</v>
      </c>
      <c r="R19" s="87">
        <v>0</v>
      </c>
      <c r="S19" s="34">
        <f t="shared" ref="S19" si="16">O19+P19+Q19+R19</f>
        <v>0</v>
      </c>
      <c r="T19" s="89">
        <f t="shared" si="6"/>
        <v>0</v>
      </c>
      <c r="U19" s="51">
        <v>4</v>
      </c>
      <c r="V19" s="93">
        <f t="shared" ref="V19" si="17">U19*8/24</f>
        <v>1.3333333333333333</v>
      </c>
      <c r="W19" s="23">
        <f t="shared" si="2"/>
        <v>5.4833333333333334</v>
      </c>
      <c r="X19" s="59">
        <v>18.299199999999999</v>
      </c>
      <c r="Y19" s="56">
        <f t="shared" ref="Y19" si="18">W19+X19</f>
        <v>23.782533333333333</v>
      </c>
      <c r="Z19" s="99" t="s">
        <v>38</v>
      </c>
      <c r="AA19" s="61"/>
      <c r="AB19" s="41" t="s">
        <v>32</v>
      </c>
    </row>
    <row r="20" spans="1:28" ht="19.899999999999999" customHeight="1" thickBot="1" x14ac:dyDescent="0.25">
      <c r="D20" s="29" t="s">
        <v>10</v>
      </c>
      <c r="E20" s="7">
        <f t="shared" ref="E20:N20" si="19">AVERAGE(E8:E19)</f>
        <v>12.708333333333334</v>
      </c>
      <c r="F20" s="7">
        <f t="shared" si="19"/>
        <v>3.0416666666666665</v>
      </c>
      <c r="G20" s="15">
        <f t="shared" si="19"/>
        <v>15.75</v>
      </c>
      <c r="H20" s="15">
        <f t="shared" si="19"/>
        <v>3.9375</v>
      </c>
      <c r="I20" s="7">
        <f t="shared" si="19"/>
        <v>1.8958333333333333</v>
      </c>
      <c r="J20" s="7">
        <f t="shared" si="19"/>
        <v>1.7916666666666667</v>
      </c>
      <c r="K20" s="7">
        <f t="shared" si="19"/>
        <v>2.375</v>
      </c>
      <c r="L20" s="7">
        <f t="shared" si="19"/>
        <v>2.9166666666666665</v>
      </c>
      <c r="M20" s="7">
        <f t="shared" si="19"/>
        <v>1.0833333333333333</v>
      </c>
      <c r="N20" s="8">
        <f t="shared" si="19"/>
        <v>10.0625</v>
      </c>
      <c r="O20" s="7">
        <f t="shared" ref="O20" si="20">AVERAGE(O8:O19)</f>
        <v>5.666666666666667</v>
      </c>
      <c r="P20" s="7">
        <f t="shared" ref="P20" si="21">AVERAGE(P8:P19)</f>
        <v>5.5</v>
      </c>
      <c r="Q20" s="7">
        <f t="shared" ref="Q20" si="22">AVERAGE(Q8:Q19)</f>
        <v>0.16666666666666666</v>
      </c>
      <c r="R20" s="7">
        <f t="shared" ref="R20" si="23">AVERAGE(R8:R19)</f>
        <v>2.6666666666666665</v>
      </c>
      <c r="S20" s="39">
        <f t="shared" ref="S20:Y20" si="24">AVERAGE(S8:S19)</f>
        <v>14</v>
      </c>
      <c r="T20" s="7">
        <f t="shared" si="24"/>
        <v>3.5</v>
      </c>
      <c r="U20" s="20">
        <f t="shared" si="24"/>
        <v>7.416666666666667</v>
      </c>
      <c r="V20" s="15">
        <f t="shared" si="24"/>
        <v>2.4722222222222219</v>
      </c>
      <c r="W20" s="8">
        <f t="shared" si="24"/>
        <v>19.972222222222225</v>
      </c>
      <c r="X20" s="8">
        <f t="shared" si="24"/>
        <v>24.831450000000004</v>
      </c>
      <c r="Y20" s="18">
        <f t="shared" si="24"/>
        <v>44.803672222222211</v>
      </c>
      <c r="Z20" s="2"/>
      <c r="AA20" s="2"/>
    </row>
    <row r="21" spans="1:28" ht="19.899999999999999" customHeight="1" thickBot="1" x14ac:dyDescent="0.25">
      <c r="D21" s="11" t="s">
        <v>11</v>
      </c>
      <c r="E21" s="7">
        <f t="shared" ref="E21:N21" si="25">E20*100/E7</f>
        <v>35.300925925925931</v>
      </c>
      <c r="F21" s="7">
        <f t="shared" si="25"/>
        <v>8.4490740740740726</v>
      </c>
      <c r="G21" s="15">
        <f t="shared" si="25"/>
        <v>21.875</v>
      </c>
      <c r="H21" s="15">
        <f t="shared" si="25"/>
        <v>21.875</v>
      </c>
      <c r="I21" s="7">
        <f t="shared" si="25"/>
        <v>63.194444444444436</v>
      </c>
      <c r="J21" s="7">
        <f t="shared" si="25"/>
        <v>59.722222222222229</v>
      </c>
      <c r="K21" s="7">
        <f t="shared" si="25"/>
        <v>59.375</v>
      </c>
      <c r="L21" s="7">
        <f t="shared" si="25"/>
        <v>64.81481481481481</v>
      </c>
      <c r="M21" s="7">
        <f t="shared" si="25"/>
        <v>43.333333333333329</v>
      </c>
      <c r="N21" s="8">
        <f t="shared" si="25"/>
        <v>59.191176470588232</v>
      </c>
      <c r="O21" s="7">
        <f t="shared" ref="O21" si="26">O20*100/O7</f>
        <v>28.333333333333336</v>
      </c>
      <c r="P21" s="7">
        <f t="shared" ref="P21" si="27">P20*100/P7</f>
        <v>25</v>
      </c>
      <c r="Q21" s="7">
        <f t="shared" ref="Q21" si="28">Q20*100/Q7</f>
        <v>1.1904761904761902</v>
      </c>
      <c r="R21" s="7">
        <f t="shared" ref="R21" si="29">R20*100/R7</f>
        <v>22.222222222222218</v>
      </c>
      <c r="S21" s="39">
        <f t="shared" ref="S21:Y21" si="30">S20*100/S7</f>
        <v>20.588235294117649</v>
      </c>
      <c r="T21" s="7">
        <f t="shared" si="30"/>
        <v>20.588235294117649</v>
      </c>
      <c r="U21" s="7">
        <f t="shared" si="30"/>
        <v>30.902777777777782</v>
      </c>
      <c r="V21" s="15">
        <f t="shared" si="30"/>
        <v>30.902777777777775</v>
      </c>
      <c r="W21" s="8">
        <f t="shared" si="30"/>
        <v>33.287037037037038</v>
      </c>
      <c r="X21" s="8">
        <f t="shared" si="30"/>
        <v>62.078625000000009</v>
      </c>
      <c r="Y21" s="18">
        <f t="shared" si="30"/>
        <v>44.803672222222211</v>
      </c>
      <c r="Z21" s="2"/>
      <c r="AA21" s="2"/>
    </row>
    <row r="22" spans="1:28" ht="19.899999999999999" customHeight="1" x14ac:dyDescent="0.2"/>
    <row r="23" spans="1:28" ht="19.899999999999999" customHeight="1" x14ac:dyDescent="0.25">
      <c r="A23" s="2"/>
      <c r="U23" s="105" t="s">
        <v>37</v>
      </c>
      <c r="V23" s="106"/>
      <c r="W23" s="106"/>
      <c r="X23" s="106"/>
      <c r="Y23" s="106"/>
      <c r="Z23" s="106"/>
      <c r="AA23" s="106"/>
      <c r="AB23" s="106"/>
    </row>
    <row r="24" spans="1:28" ht="19.899999999999999" customHeight="1" x14ac:dyDescent="0.2">
      <c r="A24" s="2"/>
      <c r="Y24" s="3"/>
      <c r="AB24" s="21" t="s">
        <v>25</v>
      </c>
    </row>
    <row r="25" spans="1:28" ht="19.899999999999999" customHeight="1" x14ac:dyDescent="0.2">
      <c r="A25" s="2"/>
      <c r="AB25" s="2"/>
    </row>
    <row r="26" spans="1:28" ht="19.899999999999999" customHeight="1" x14ac:dyDescent="0.2">
      <c r="A26" s="2"/>
      <c r="Z26" s="4"/>
      <c r="AA26" s="2"/>
    </row>
    <row r="27" spans="1:28" ht="16.5" customHeight="1" x14ac:dyDescent="0.2">
      <c r="A27" s="2"/>
    </row>
    <row r="28" spans="1:28" ht="19.5" customHeight="1" x14ac:dyDescent="0.2"/>
    <row r="29" spans="1:28" ht="18.75" customHeight="1" x14ac:dyDescent="0.2">
      <c r="U29" s="9"/>
    </row>
    <row r="30" spans="1:28" ht="16.5" customHeight="1" x14ac:dyDescent="0.2"/>
    <row r="31" spans="1:28" ht="15" customHeight="1" x14ac:dyDescent="0.2"/>
    <row r="32" spans="1:28" x14ac:dyDescent="0.2">
      <c r="V32" s="57"/>
      <c r="W32" s="57"/>
    </row>
    <row r="33" spans="22:23" x14ac:dyDescent="0.2">
      <c r="V33" s="57"/>
      <c r="W33" s="57"/>
    </row>
    <row r="34" spans="22:23" x14ac:dyDescent="0.2">
      <c r="V34" s="57"/>
      <c r="W34" s="57"/>
    </row>
    <row r="35" spans="22:23" x14ac:dyDescent="0.2">
      <c r="V35" s="57"/>
      <c r="W35" s="57"/>
    </row>
    <row r="36" spans="22:23" x14ac:dyDescent="0.2">
      <c r="V36" s="57"/>
      <c r="W36" s="57"/>
    </row>
    <row r="37" spans="22:23" x14ac:dyDescent="0.2">
      <c r="V37" s="57"/>
      <c r="W37" s="57"/>
    </row>
    <row r="38" spans="22:23" x14ac:dyDescent="0.2">
      <c r="V38" s="57"/>
      <c r="W38" s="57"/>
    </row>
    <row r="39" spans="22:23" x14ac:dyDescent="0.2">
      <c r="V39" s="57"/>
      <c r="W39" s="57"/>
    </row>
    <row r="40" spans="22:23" x14ac:dyDescent="0.2">
      <c r="V40" s="57"/>
      <c r="W40" s="57"/>
    </row>
    <row r="41" spans="22:23" x14ac:dyDescent="0.2">
      <c r="V41" s="57"/>
      <c r="W41" s="57"/>
    </row>
    <row r="42" spans="22:23" x14ac:dyDescent="0.2">
      <c r="V42" s="57"/>
      <c r="W42" s="57"/>
    </row>
  </sheetData>
  <mergeCells count="12">
    <mergeCell ref="O5:T5"/>
    <mergeCell ref="U23:AB23"/>
    <mergeCell ref="A1:AB1"/>
    <mergeCell ref="A2:AB2"/>
    <mergeCell ref="A3:AB3"/>
    <mergeCell ref="U5:V5"/>
    <mergeCell ref="I5:N5"/>
    <mergeCell ref="E5:H5"/>
    <mergeCell ref="A5:A7"/>
    <mergeCell ref="B5:B7"/>
    <mergeCell ref="D5:D7"/>
    <mergeCell ref="C5:C7"/>
  </mergeCells>
  <phoneticPr fontId="0" type="noConversion"/>
  <printOptions horizontalCentered="1" verticalCentered="1"/>
  <pageMargins left="0.35433070866141736" right="0.39370078740157483" top="0.6692913385826772" bottom="0.43307086614173229" header="0.51181102362204722" footer="0.27559055118110237"/>
  <pageSetup paperSize="9" scale="63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VL KKCHO A 53 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RCM</cp:lastModifiedBy>
  <cp:lastPrinted>2015-01-29T14:31:56Z</cp:lastPrinted>
  <dcterms:created xsi:type="dcterms:W3CDTF">2007-01-22T20:18:35Z</dcterms:created>
  <dcterms:modified xsi:type="dcterms:W3CDTF">2017-02-03T08:49:43Z</dcterms:modified>
</cp:coreProperties>
</file>