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VL KKCHO A50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</authors>
  <commentList>
    <comment ref="F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 xml:space="preserve">pomocné body
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rFont val="Tahoma"/>
            <family val="2"/>
          </rPr>
          <t xml:space="preserve">body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<sst xmlns="http://schemas.openxmlformats.org/spreadsheetml/2006/main" count="52" uniqueCount="47">
  <si>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Priezvisko, meno</t>
  </si>
  <si>
    <t>body</t>
  </si>
  <si>
    <t>Fyzikálna chémia</t>
  </si>
  <si>
    <t xml:space="preserve"> pb</t>
  </si>
  <si>
    <t>pb</t>
  </si>
  <si>
    <t>Biochémia</t>
  </si>
  <si>
    <t>Teória</t>
  </si>
  <si>
    <t>spolu</t>
  </si>
  <si>
    <t>Prax</t>
  </si>
  <si>
    <t>Pripravoval(a)</t>
  </si>
  <si>
    <t>Priemerný bodový zisk</t>
  </si>
  <si>
    <t>% úspešnosti</t>
  </si>
  <si>
    <t>Ing. Erika Horváthová</t>
  </si>
  <si>
    <t>Mgr. Ľubomíra Krajčová</t>
  </si>
  <si>
    <t>Mgr. Michal Chren</t>
  </si>
  <si>
    <t>Ing. Eva Žatkuláková</t>
  </si>
  <si>
    <t>RNDr.Svetozár Štefeček</t>
  </si>
  <si>
    <t>Výsledková listina krajského kola Chemickej olympiády</t>
  </si>
  <si>
    <t>b</t>
  </si>
  <si>
    <t>Poradie</t>
  </si>
  <si>
    <t>Anorg. a analyt. chémia</t>
  </si>
  <si>
    <t>Org. chémia</t>
  </si>
  <si>
    <t>Názov a adresa školy</t>
  </si>
  <si>
    <t>SPOLU</t>
  </si>
  <si>
    <t>ACH</t>
  </si>
  <si>
    <t>ÚR</t>
  </si>
  <si>
    <t>Súťaž číslo</t>
  </si>
  <si>
    <t xml:space="preserve"> min. 40</t>
  </si>
  <si>
    <t>rok narodenia</t>
  </si>
  <si>
    <t>51. ročník, školský rok 2014/2015, kategória A</t>
  </si>
  <si>
    <t xml:space="preserve">Košický kraj, 28. – 29.1. 2015, PF UPJŠ Moyzesova 11, Košice </t>
  </si>
  <si>
    <t>Staňo, Roman</t>
  </si>
  <si>
    <t>Jacko, Jaroslav</t>
  </si>
  <si>
    <t>G Poštová 9, Košice</t>
  </si>
  <si>
    <t>G Komenského 32, Trebišov</t>
  </si>
  <si>
    <t>Bašista, Marek</t>
  </si>
  <si>
    <t>G P. Horova, Michalovce</t>
  </si>
  <si>
    <t>Palenčár, Adam</t>
  </si>
  <si>
    <t>SZŠ Moyzesova 17, Košice</t>
  </si>
  <si>
    <t>RNDr. Erika Demjanová</t>
  </si>
  <si>
    <t>Palagyi, Atilla</t>
  </si>
  <si>
    <t>G. Kráľovský Chlmec</t>
  </si>
  <si>
    <t>RNDr. Mária Szabová</t>
  </si>
  <si>
    <t>RNDr. Erika Macejková</t>
  </si>
  <si>
    <t>RNDr. B. Semková; Mgr. E. Dudášová</t>
  </si>
  <si>
    <t>predseda KKCHO v Košiciach</t>
  </si>
  <si>
    <t>RNDr. Martin Walko, PhD.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</si>
</sst>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00000000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8"/>
      <name val="Tahoma"/>
      <family val="0"/>
    </font>
    <font>
      <b/>
      <sz val="20"/>
      <color indexed="10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E"/>
      <family val="0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" fillId="0" borderId="38" xfId="0" applyFont="1" applyBorder="1" applyAlignment="1">
      <alignment horizontal="center"/>
    </xf>
    <xf numFmtId="180" fontId="1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0" fontId="1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0" fillId="0" borderId="43" xfId="0" applyFont="1" applyBorder="1" applyAlignment="1">
      <alignment/>
    </xf>
    <xf numFmtId="0" fontId="0" fillId="0" borderId="19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181" fontId="1" fillId="0" borderId="46" xfId="0" applyNumberFormat="1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181" fontId="1" fillId="0" borderId="4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0" fontId="0" fillId="0" borderId="36" xfId="0" applyNumberFormat="1" applyFont="1" applyBorder="1" applyAlignment="1">
      <alignment horizontal="center"/>
    </xf>
    <xf numFmtId="180" fontId="0" fillId="0" borderId="49" xfId="0" applyNumberFormat="1" applyFont="1" applyBorder="1" applyAlignment="1">
      <alignment horizontal="center"/>
    </xf>
    <xf numFmtId="180" fontId="0" fillId="0" borderId="5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5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52" xfId="0" applyFont="1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6" fillId="0" borderId="52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Font="1" applyBorder="1" applyAlignment="1" quotePrefix="1">
      <alignment horizontal="center"/>
    </xf>
    <xf numFmtId="0" fontId="0" fillId="0" borderId="58" xfId="0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0" fillId="0" borderId="40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0</xdr:row>
      <xdr:rowOff>0</xdr:rowOff>
    </xdr:from>
    <xdr:to>
      <xdr:col>23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3573125" y="0"/>
          <a:ext cx="0" cy="144780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2249150" y="-7892001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8580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  <xdr:twoCellAnchor>
    <xdr:from>
      <xdr:col>22</xdr:col>
      <xdr:colOff>466725</xdr:colOff>
      <xdr:row>0</xdr:row>
      <xdr:rowOff>0</xdr:rowOff>
    </xdr:from>
    <xdr:to>
      <xdr:col>24</xdr:col>
      <xdr:colOff>1952625</xdr:colOff>
      <xdr:row>5</xdr:row>
      <xdr:rowOff>238125</xdr:rowOff>
    </xdr:to>
    <xdr:sp>
      <xdr:nvSpPr>
        <xdr:cNvPr id="4" name="WordArt 12"/>
        <xdr:cNvSpPr>
          <a:spLocks/>
        </xdr:cNvSpPr>
      </xdr:nvSpPr>
      <xdr:spPr>
        <a:xfrm>
          <a:off x="13554075" y="0"/>
          <a:ext cx="1971675" cy="1485900"/>
        </a:xfrm>
        <a:prstGeom prst="rect"/>
        <a:noFill/>
      </xdr:spPr>
      <xdr:txBody>
        <a:bodyPr fromWordArt="1" wrap="none" lIns="91440" tIns="45720" rIns="91440" bIns="45720">
          <a:prstTxWarp prst="textButtonPour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Chemická olympiáda 51Krajské kolo kat.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20.00390625" style="0" customWidth="1"/>
    <col min="4" max="4" width="6.125" style="0" customWidth="1"/>
    <col min="5" max="5" width="26.125" style="0" customWidth="1"/>
    <col min="6" max="10" width="5.75390625" style="0" customWidth="1"/>
    <col min="11" max="11" width="6.25390625" style="0" customWidth="1"/>
    <col min="12" max="12" width="5.75390625" style="0" customWidth="1"/>
    <col min="13" max="14" width="6.875" style="0" customWidth="1"/>
    <col min="15" max="16" width="5.75390625" style="0" customWidth="1"/>
    <col min="17" max="17" width="6.125" style="0" customWidth="1"/>
    <col min="18" max="18" width="7.375" style="0" customWidth="1"/>
    <col min="19" max="19" width="7.00390625" style="0" customWidth="1"/>
    <col min="20" max="20" width="8.75390625" style="0" customWidth="1"/>
    <col min="21" max="21" width="7.25390625" style="0" customWidth="1"/>
    <col min="22" max="22" width="7.875" style="0" customWidth="1"/>
    <col min="23" max="23" width="6.375" style="0" customWidth="1"/>
    <col min="24" max="24" width="25.00390625" style="0" hidden="1" customWidth="1"/>
    <col min="25" max="25" width="32.625" style="0" customWidth="1"/>
  </cols>
  <sheetData>
    <row r="1" spans="1:25" ht="20.25">
      <c r="A1" s="115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15.75">
      <c r="A2" s="117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ht="15.75">
      <c r="A3" s="117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15" ht="27" thickBot="1">
      <c r="A4" s="1"/>
      <c r="C4" s="35"/>
      <c r="D4" s="35"/>
      <c r="L4" s="1"/>
      <c r="M4" s="1"/>
      <c r="N4" s="1"/>
      <c r="O4" s="1"/>
    </row>
    <row r="5" spans="1:22" ht="19.5" customHeight="1" thickBot="1">
      <c r="A5" s="99" t="s">
        <v>19</v>
      </c>
      <c r="B5" s="102" t="s">
        <v>26</v>
      </c>
      <c r="C5" s="108" t="s">
        <v>0</v>
      </c>
      <c r="D5" s="105" t="s">
        <v>28</v>
      </c>
      <c r="E5" s="108" t="s">
        <v>22</v>
      </c>
      <c r="F5" s="97" t="s">
        <v>20</v>
      </c>
      <c r="G5" s="94"/>
      <c r="H5" s="94"/>
      <c r="I5" s="98"/>
      <c r="J5" s="96" t="s">
        <v>2</v>
      </c>
      <c r="K5" s="95"/>
      <c r="L5" s="95"/>
      <c r="M5" s="95"/>
      <c r="N5" s="95"/>
      <c r="O5" s="93"/>
      <c r="P5" s="121" t="s">
        <v>21</v>
      </c>
      <c r="Q5" s="122"/>
      <c r="R5" s="123" t="s">
        <v>5</v>
      </c>
      <c r="S5" s="124"/>
      <c r="T5" s="90" t="s">
        <v>6</v>
      </c>
      <c r="U5" s="59" t="s">
        <v>8</v>
      </c>
      <c r="V5" s="61" t="s">
        <v>23</v>
      </c>
    </row>
    <row r="6" spans="1:23" ht="19.5" customHeight="1" thickBot="1">
      <c r="A6" s="100"/>
      <c r="B6" s="103"/>
      <c r="C6" s="111"/>
      <c r="D6" s="106"/>
      <c r="E6" s="109"/>
      <c r="F6" s="30">
        <v>1</v>
      </c>
      <c r="G6" s="31">
        <v>2</v>
      </c>
      <c r="H6" s="29" t="s">
        <v>3</v>
      </c>
      <c r="I6" s="42" t="s">
        <v>18</v>
      </c>
      <c r="J6" s="30">
        <v>1</v>
      </c>
      <c r="K6" s="31">
        <v>2</v>
      </c>
      <c r="L6" s="31">
        <v>3</v>
      </c>
      <c r="M6" s="31">
        <v>4</v>
      </c>
      <c r="N6" s="57">
        <v>5</v>
      </c>
      <c r="O6" s="26" t="s">
        <v>18</v>
      </c>
      <c r="P6" s="42" t="s">
        <v>4</v>
      </c>
      <c r="Q6" s="39" t="s">
        <v>18</v>
      </c>
      <c r="R6" s="45" t="s">
        <v>4</v>
      </c>
      <c r="S6" s="39" t="s">
        <v>18</v>
      </c>
      <c r="T6" s="91" t="s">
        <v>7</v>
      </c>
      <c r="U6" s="59" t="s">
        <v>24</v>
      </c>
      <c r="V6" s="48" t="s">
        <v>1</v>
      </c>
      <c r="W6" s="18" t="s">
        <v>25</v>
      </c>
    </row>
    <row r="7" spans="1:33" ht="19.5" customHeight="1" thickBot="1">
      <c r="A7" s="101"/>
      <c r="B7" s="104"/>
      <c r="C7" s="112"/>
      <c r="D7" s="107"/>
      <c r="E7" s="110"/>
      <c r="F7" s="20">
        <v>32</v>
      </c>
      <c r="G7" s="21">
        <v>40</v>
      </c>
      <c r="H7" s="40">
        <f aca="true" t="shared" si="0" ref="H7:H12">SUM(F7:G7)</f>
        <v>72</v>
      </c>
      <c r="I7" s="36">
        <f aca="true" t="shared" si="1" ref="I7:I12">H7*18/72</f>
        <v>18</v>
      </c>
      <c r="J7" s="24">
        <v>6</v>
      </c>
      <c r="K7" s="32">
        <v>3</v>
      </c>
      <c r="L7" s="32">
        <v>3</v>
      </c>
      <c r="M7" s="32">
        <v>3</v>
      </c>
      <c r="N7" s="25">
        <v>2</v>
      </c>
      <c r="O7" s="27">
        <f aca="true" t="shared" si="2" ref="O7:O12">SUM(J7:N7)</f>
        <v>17</v>
      </c>
      <c r="P7" s="43">
        <v>85</v>
      </c>
      <c r="Q7" s="44">
        <f aca="true" t="shared" si="3" ref="Q7:Q12">P7*17/85</f>
        <v>17</v>
      </c>
      <c r="R7" s="46">
        <v>24</v>
      </c>
      <c r="S7" s="28">
        <v>8</v>
      </c>
      <c r="T7" s="92">
        <f>I7+O7+Q7+S7</f>
        <v>60</v>
      </c>
      <c r="U7" s="60">
        <v>40</v>
      </c>
      <c r="V7" s="49">
        <f aca="true" t="shared" si="4" ref="V7:V12">T7+U7</f>
        <v>100</v>
      </c>
      <c r="W7" s="50" t="s">
        <v>27</v>
      </c>
      <c r="X7" s="10" t="s">
        <v>9</v>
      </c>
      <c r="Y7" s="23" t="s">
        <v>9</v>
      </c>
      <c r="AA7" s="6"/>
      <c r="AB7" s="6"/>
      <c r="AC7" s="6"/>
      <c r="AD7" s="6"/>
      <c r="AE7" s="6"/>
      <c r="AF7" s="6"/>
      <c r="AG7" s="6"/>
    </row>
    <row r="8" spans="1:25" ht="19.5" customHeight="1">
      <c r="A8" s="11">
        <v>1</v>
      </c>
      <c r="B8" s="52">
        <v>1</v>
      </c>
      <c r="C8" s="53" t="s">
        <v>31</v>
      </c>
      <c r="D8" s="86">
        <v>1996</v>
      </c>
      <c r="E8" s="54" t="s">
        <v>33</v>
      </c>
      <c r="F8" s="127">
        <v>24</v>
      </c>
      <c r="G8" s="125">
        <v>21</v>
      </c>
      <c r="H8" s="71">
        <f t="shared" si="0"/>
        <v>45</v>
      </c>
      <c r="I8" s="42">
        <f t="shared" si="1"/>
        <v>11.25</v>
      </c>
      <c r="J8" s="128">
        <v>6</v>
      </c>
      <c r="K8" s="129">
        <v>3</v>
      </c>
      <c r="L8" s="129">
        <v>3</v>
      </c>
      <c r="M8" s="129">
        <v>3</v>
      </c>
      <c r="N8" s="132">
        <v>2</v>
      </c>
      <c r="O8" s="64">
        <f t="shared" si="2"/>
        <v>17</v>
      </c>
      <c r="P8" s="75">
        <v>69</v>
      </c>
      <c r="Q8" s="64">
        <f t="shared" si="3"/>
        <v>13.8</v>
      </c>
      <c r="R8" s="134">
        <v>20</v>
      </c>
      <c r="S8" s="64">
        <f>R8*8/24</f>
        <v>6.666666666666667</v>
      </c>
      <c r="T8" s="64">
        <f>I8+O8+Q8+S8</f>
        <v>48.71666666666666</v>
      </c>
      <c r="U8" s="64">
        <v>34.25</v>
      </c>
      <c r="V8" s="65">
        <f t="shared" si="4"/>
        <v>82.96666666666667</v>
      </c>
      <c r="W8" s="39" t="str">
        <f>IF(V8&gt;39.99,"Ú R","––")</f>
        <v>Ú R</v>
      </c>
      <c r="X8" s="47" t="s">
        <v>12</v>
      </c>
      <c r="Y8" s="62"/>
    </row>
    <row r="9" spans="1:25" ht="19.5" customHeight="1">
      <c r="A9" s="9">
        <v>2</v>
      </c>
      <c r="B9" s="13">
        <v>4</v>
      </c>
      <c r="C9" s="78" t="s">
        <v>32</v>
      </c>
      <c r="D9" s="87">
        <v>1997</v>
      </c>
      <c r="E9" s="82" t="s">
        <v>34</v>
      </c>
      <c r="F9" s="66">
        <v>6</v>
      </c>
      <c r="G9" s="125">
        <v>33</v>
      </c>
      <c r="H9" s="55">
        <f t="shared" si="0"/>
        <v>39</v>
      </c>
      <c r="I9" s="56">
        <f t="shared" si="1"/>
        <v>9.75</v>
      </c>
      <c r="J9" s="58">
        <v>4</v>
      </c>
      <c r="K9" s="130">
        <v>3</v>
      </c>
      <c r="L9" s="130">
        <v>3</v>
      </c>
      <c r="M9" s="130">
        <v>3</v>
      </c>
      <c r="N9" s="132">
        <v>2</v>
      </c>
      <c r="O9" s="133">
        <f t="shared" si="2"/>
        <v>15</v>
      </c>
      <c r="P9" s="76">
        <v>74</v>
      </c>
      <c r="Q9" s="41">
        <f t="shared" si="3"/>
        <v>14.8</v>
      </c>
      <c r="R9" s="55">
        <v>15</v>
      </c>
      <c r="S9" s="133">
        <f>R9*8/24</f>
        <v>5</v>
      </c>
      <c r="T9" s="41">
        <f>I9+O9+Q9+S9</f>
        <v>44.55</v>
      </c>
      <c r="U9" s="41">
        <v>26.304</v>
      </c>
      <c r="V9" s="67">
        <f t="shared" si="4"/>
        <v>70.854</v>
      </c>
      <c r="W9" s="34" t="str">
        <f>IF(V9&gt;39.99,"Ú R","––")</f>
        <v>Ú R</v>
      </c>
      <c r="X9" s="8" t="s">
        <v>15</v>
      </c>
      <c r="Y9" s="22" t="s">
        <v>43</v>
      </c>
    </row>
    <row r="10" spans="1:25" ht="19.5" customHeight="1">
      <c r="A10" s="11">
        <v>3</v>
      </c>
      <c r="B10" s="13">
        <v>5</v>
      </c>
      <c r="C10" s="79" t="s">
        <v>37</v>
      </c>
      <c r="D10" s="88">
        <v>1997</v>
      </c>
      <c r="E10" s="81" t="s">
        <v>38</v>
      </c>
      <c r="F10" s="66">
        <v>8</v>
      </c>
      <c r="G10" s="125">
        <v>33</v>
      </c>
      <c r="H10" s="55">
        <f t="shared" si="0"/>
        <v>41</v>
      </c>
      <c r="I10" s="56">
        <f t="shared" si="1"/>
        <v>10.25</v>
      </c>
      <c r="J10" s="58">
        <v>5</v>
      </c>
      <c r="K10" s="130">
        <v>3</v>
      </c>
      <c r="L10" s="130">
        <v>3</v>
      </c>
      <c r="M10" s="130">
        <v>3</v>
      </c>
      <c r="N10" s="132">
        <v>2</v>
      </c>
      <c r="O10" s="133">
        <f t="shared" si="2"/>
        <v>16</v>
      </c>
      <c r="P10" s="76">
        <v>54</v>
      </c>
      <c r="Q10" s="41">
        <f t="shared" si="3"/>
        <v>10.8</v>
      </c>
      <c r="R10" s="55">
        <v>9</v>
      </c>
      <c r="S10" s="133">
        <f>R10*8/24</f>
        <v>3</v>
      </c>
      <c r="T10" s="41">
        <f>I10+O10+Q10+S10</f>
        <v>40.05</v>
      </c>
      <c r="U10" s="41">
        <v>27.4</v>
      </c>
      <c r="V10" s="67">
        <f t="shared" si="4"/>
        <v>67.44999999999999</v>
      </c>
      <c r="W10" s="34" t="str">
        <f>IF(V10&gt;39.99,"Ú R","––")</f>
        <v>Ú R</v>
      </c>
      <c r="X10" s="8" t="s">
        <v>16</v>
      </c>
      <c r="Y10" s="22" t="s">
        <v>39</v>
      </c>
    </row>
    <row r="11" spans="1:25" ht="19.5" customHeight="1">
      <c r="A11" s="9">
        <v>4</v>
      </c>
      <c r="B11" s="13">
        <v>2</v>
      </c>
      <c r="C11" s="53" t="s">
        <v>35</v>
      </c>
      <c r="D11" s="86">
        <v>1996</v>
      </c>
      <c r="E11" s="54" t="s">
        <v>36</v>
      </c>
      <c r="F11" s="66">
        <v>20</v>
      </c>
      <c r="G11" s="125">
        <v>21</v>
      </c>
      <c r="H11" s="55">
        <f t="shared" si="0"/>
        <v>41</v>
      </c>
      <c r="I11" s="56">
        <f t="shared" si="1"/>
        <v>10.25</v>
      </c>
      <c r="J11" s="58">
        <v>5</v>
      </c>
      <c r="K11" s="130">
        <v>3</v>
      </c>
      <c r="L11" s="130">
        <v>2</v>
      </c>
      <c r="M11" s="130">
        <v>3</v>
      </c>
      <c r="N11" s="132">
        <v>2</v>
      </c>
      <c r="O11" s="133">
        <f t="shared" si="2"/>
        <v>15</v>
      </c>
      <c r="P11" s="76">
        <v>27</v>
      </c>
      <c r="Q11" s="41">
        <f t="shared" si="3"/>
        <v>5.4</v>
      </c>
      <c r="R11" s="55">
        <v>4</v>
      </c>
      <c r="S11" s="133">
        <f>R11*8/24</f>
        <v>1.3333333333333333</v>
      </c>
      <c r="T11" s="41">
        <f>I11+O11+Q11+S11</f>
        <v>31.98333333333333</v>
      </c>
      <c r="U11" s="41">
        <v>20.276</v>
      </c>
      <c r="V11" s="67">
        <f t="shared" si="4"/>
        <v>52.25933333333333</v>
      </c>
      <c r="W11" s="34" t="str">
        <f>IF(V11&gt;39.99,"Ú R","––")</f>
        <v>Ú R</v>
      </c>
      <c r="X11" s="12" t="s">
        <v>13</v>
      </c>
      <c r="Y11" s="63" t="s">
        <v>44</v>
      </c>
    </row>
    <row r="12" spans="1:25" ht="19.5" customHeight="1" thickBot="1">
      <c r="A12" s="24">
        <v>5</v>
      </c>
      <c r="B12" s="21">
        <v>3</v>
      </c>
      <c r="C12" s="80" t="s">
        <v>40</v>
      </c>
      <c r="D12" s="89">
        <v>1996</v>
      </c>
      <c r="E12" s="83" t="s">
        <v>41</v>
      </c>
      <c r="F12" s="72">
        <v>20</v>
      </c>
      <c r="G12" s="126">
        <v>17</v>
      </c>
      <c r="H12" s="73">
        <f t="shared" si="0"/>
        <v>37</v>
      </c>
      <c r="I12" s="68">
        <f t="shared" si="1"/>
        <v>9.25</v>
      </c>
      <c r="J12" s="74">
        <v>6</v>
      </c>
      <c r="K12" s="131">
        <v>3</v>
      </c>
      <c r="L12" s="131">
        <v>3</v>
      </c>
      <c r="M12" s="131">
        <v>3</v>
      </c>
      <c r="N12" s="77">
        <v>2</v>
      </c>
      <c r="O12" s="69">
        <f t="shared" si="2"/>
        <v>17</v>
      </c>
      <c r="P12" s="77">
        <v>21</v>
      </c>
      <c r="Q12" s="69">
        <f t="shared" si="3"/>
        <v>4.2</v>
      </c>
      <c r="R12" s="73">
        <v>7</v>
      </c>
      <c r="S12" s="69">
        <f>R12*8/24</f>
        <v>2.3333333333333335</v>
      </c>
      <c r="T12" s="69">
        <f>I12+O12+Q12+S12</f>
        <v>32.78333333333333</v>
      </c>
      <c r="U12" s="70">
        <v>17.536</v>
      </c>
      <c r="V12" s="67">
        <f t="shared" si="4"/>
        <v>50.31933333333333</v>
      </c>
      <c r="W12" s="28" t="str">
        <f>IF(V12&gt;39.99,"Ú R","––")</f>
        <v>Ú R</v>
      </c>
      <c r="X12" s="84" t="s">
        <v>14</v>
      </c>
      <c r="Y12" s="85" t="s">
        <v>42</v>
      </c>
    </row>
    <row r="13" spans="5:24" ht="19.5" customHeight="1" thickBot="1">
      <c r="E13" s="18" t="s">
        <v>10</v>
      </c>
      <c r="F13" s="15">
        <f aca="true" t="shared" si="5" ref="F13:V13">AVERAGE(F8:F12)</f>
        <v>15.6</v>
      </c>
      <c r="G13" s="15">
        <f t="shared" si="5"/>
        <v>25</v>
      </c>
      <c r="H13" s="33">
        <f t="shared" si="5"/>
        <v>40.6</v>
      </c>
      <c r="I13" s="33">
        <f t="shared" si="5"/>
        <v>10.15</v>
      </c>
      <c r="J13" s="15">
        <f t="shared" si="5"/>
        <v>5.2</v>
      </c>
      <c r="K13" s="15">
        <f t="shared" si="5"/>
        <v>3</v>
      </c>
      <c r="L13" s="15">
        <f t="shared" si="5"/>
        <v>2.8</v>
      </c>
      <c r="M13" s="15">
        <f t="shared" si="5"/>
        <v>3</v>
      </c>
      <c r="N13" s="15">
        <f t="shared" si="5"/>
        <v>2</v>
      </c>
      <c r="O13" s="16">
        <f t="shared" si="5"/>
        <v>16</v>
      </c>
      <c r="P13" s="15">
        <f t="shared" si="5"/>
        <v>49</v>
      </c>
      <c r="Q13" s="15">
        <f t="shared" si="5"/>
        <v>9.8</v>
      </c>
      <c r="R13" s="135">
        <f t="shared" si="5"/>
        <v>11</v>
      </c>
      <c r="S13" s="33">
        <f t="shared" si="5"/>
        <v>3.6666666666666665</v>
      </c>
      <c r="T13" s="16">
        <f t="shared" si="5"/>
        <v>39.61666666666666</v>
      </c>
      <c r="U13" s="16">
        <f t="shared" si="5"/>
        <v>25.153200000000002</v>
      </c>
      <c r="V13" s="37">
        <f t="shared" si="5"/>
        <v>64.76986666666667</v>
      </c>
      <c r="W13" s="2"/>
      <c r="X13" s="2"/>
    </row>
    <row r="14" spans="5:24" ht="19.5" customHeight="1" thickBot="1">
      <c r="E14" s="19" t="s">
        <v>11</v>
      </c>
      <c r="F14" s="15">
        <f aca="true" t="shared" si="6" ref="F14:V14">F13*100/F7</f>
        <v>48.75</v>
      </c>
      <c r="G14" s="15">
        <f t="shared" si="6"/>
        <v>62.5</v>
      </c>
      <c r="H14" s="33">
        <f t="shared" si="6"/>
        <v>56.388888888888886</v>
      </c>
      <c r="I14" s="33">
        <f t="shared" si="6"/>
        <v>56.388888888888886</v>
      </c>
      <c r="J14" s="15">
        <f t="shared" si="6"/>
        <v>86.66666666666667</v>
      </c>
      <c r="K14" s="15">
        <f t="shared" si="6"/>
        <v>100</v>
      </c>
      <c r="L14" s="15">
        <f t="shared" si="6"/>
        <v>93.33333333333333</v>
      </c>
      <c r="M14" s="15">
        <f t="shared" si="6"/>
        <v>100</v>
      </c>
      <c r="N14" s="15">
        <f t="shared" si="6"/>
        <v>100</v>
      </c>
      <c r="O14" s="15">
        <f t="shared" si="6"/>
        <v>94.11764705882354</v>
      </c>
      <c r="P14" s="15">
        <f t="shared" si="6"/>
        <v>57.64705882352941</v>
      </c>
      <c r="Q14" s="15">
        <f t="shared" si="6"/>
        <v>57.64705882352942</v>
      </c>
      <c r="R14" s="15">
        <f t="shared" si="6"/>
        <v>45.833333333333336</v>
      </c>
      <c r="S14" s="33">
        <f t="shared" si="6"/>
        <v>45.83333333333333</v>
      </c>
      <c r="T14" s="16">
        <f t="shared" si="6"/>
        <v>66.02777777777777</v>
      </c>
      <c r="U14" s="16">
        <f t="shared" si="6"/>
        <v>62.883</v>
      </c>
      <c r="V14" s="38">
        <f t="shared" si="6"/>
        <v>64.76986666666667</v>
      </c>
      <c r="W14" s="2"/>
      <c r="X14" s="2"/>
    </row>
    <row r="15" ht="19.5" customHeight="1"/>
    <row r="16" spans="1:25" ht="19.5" customHeight="1">
      <c r="A16" s="2"/>
      <c r="B16" s="2"/>
      <c r="C16" s="7"/>
      <c r="D16" s="7"/>
      <c r="E16" s="2"/>
      <c r="R16" s="113" t="s">
        <v>46</v>
      </c>
      <c r="S16" s="114"/>
      <c r="T16" s="114"/>
      <c r="U16" s="114"/>
      <c r="V16" s="114"/>
      <c r="W16" s="114"/>
      <c r="X16" s="114"/>
      <c r="Y16" s="114"/>
    </row>
    <row r="17" spans="1:25" ht="19.5" customHeight="1">
      <c r="A17" s="2"/>
      <c r="B17" s="6"/>
      <c r="C17" s="2"/>
      <c r="D17" s="2"/>
      <c r="E17" s="14"/>
      <c r="V17" s="3"/>
      <c r="Y17" s="51" t="s">
        <v>45</v>
      </c>
    </row>
    <row r="18" spans="1:25" ht="19.5" customHeight="1">
      <c r="A18" s="2"/>
      <c r="B18" s="6"/>
      <c r="C18" s="2"/>
      <c r="D18" s="2"/>
      <c r="E18" s="2"/>
      <c r="Y18" s="2"/>
    </row>
    <row r="19" spans="1:24" ht="19.5" customHeight="1">
      <c r="A19" s="2"/>
      <c r="B19" s="6"/>
      <c r="C19" s="2"/>
      <c r="D19" s="2"/>
      <c r="W19" s="5"/>
      <c r="X19" s="2"/>
    </row>
    <row r="20" spans="1:5" ht="19.5" customHeight="1">
      <c r="A20" s="2"/>
      <c r="B20" s="6"/>
      <c r="C20" s="2"/>
      <c r="D20" s="2"/>
      <c r="E20" s="2"/>
    </row>
    <row r="22" spans="3:18" ht="12.75">
      <c r="C22" s="4"/>
      <c r="D22" s="4"/>
      <c r="R22" s="17"/>
    </row>
  </sheetData>
  <sheetProtection/>
  <mergeCells count="13">
    <mergeCell ref="R16:Y16"/>
    <mergeCell ref="A1:Y1"/>
    <mergeCell ref="A2:Y2"/>
    <mergeCell ref="A3:Y3"/>
    <mergeCell ref="P5:Q5"/>
    <mergeCell ref="R5:S5"/>
    <mergeCell ref="J5:O5"/>
    <mergeCell ref="F5:I5"/>
    <mergeCell ref="A5:A7"/>
    <mergeCell ref="B5:B7"/>
    <mergeCell ref="D5:D7"/>
    <mergeCell ref="E5:E7"/>
    <mergeCell ref="C5:C7"/>
  </mergeCells>
  <printOptions horizontalCentered="1" verticalCentered="1"/>
  <pageMargins left="0.35433070866141736" right="0.3937007874015748" top="0.6692913385826772" bottom="0.4330708661417323" header="0.5118110236220472" footer="0.2755905511811024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M</cp:lastModifiedBy>
  <cp:lastPrinted>2015-01-29T14:31:56Z</cp:lastPrinted>
  <dcterms:created xsi:type="dcterms:W3CDTF">2007-01-22T20:18:35Z</dcterms:created>
  <dcterms:modified xsi:type="dcterms:W3CDTF">2015-02-05T08:40:06Z</dcterms:modified>
  <cp:category/>
  <cp:version/>
  <cp:contentType/>
  <cp:contentStatus/>
</cp:coreProperties>
</file>